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580BE7C9-E4B4-4DF4-A003-7E4568D6918D}" xr6:coauthVersionLast="36" xr6:coauthVersionMax="36" xr10:uidLastSave="{00000000-0000-0000-0000-000000000000}"/>
  <bookViews>
    <workbookView xWindow="2790" yWindow="0" windowWidth="28800" windowHeight="12330" xr2:uid="{00000000-000D-0000-FFFF-FFFF00000000}"/>
  </bookViews>
  <sheets>
    <sheet name="IZVRŠENJE PLANA" sheetId="1" r:id="rId1"/>
  </sheets>
  <calcPr calcId="191029"/>
</workbook>
</file>

<file path=xl/calcChain.xml><?xml version="1.0" encoding="utf-8"?>
<calcChain xmlns="http://schemas.openxmlformats.org/spreadsheetml/2006/main">
  <c r="I41" i="1" l="1"/>
  <c r="I54" i="1"/>
  <c r="I53" i="1"/>
  <c r="H51" i="1"/>
  <c r="H41" i="1"/>
  <c r="H27" i="1"/>
  <c r="H25" i="1"/>
  <c r="H22" i="1"/>
  <c r="G5" i="1" l="1"/>
  <c r="F5" i="1"/>
  <c r="E5" i="1"/>
  <c r="D5" i="1"/>
  <c r="G62" i="1" l="1"/>
  <c r="F62" i="1"/>
  <c r="E62" i="1"/>
  <c r="D62" i="1"/>
  <c r="I57" i="1" l="1"/>
  <c r="H57" i="1"/>
  <c r="H53" i="1"/>
  <c r="I52" i="1"/>
  <c r="I51" i="1"/>
  <c r="I49" i="1"/>
  <c r="H49" i="1"/>
  <c r="I46" i="1"/>
  <c r="H46" i="1"/>
  <c r="I43" i="1"/>
  <c r="H43" i="1"/>
  <c r="I42" i="1"/>
  <c r="H42" i="1"/>
  <c r="I40" i="1"/>
  <c r="H40" i="1"/>
  <c r="I39" i="1"/>
  <c r="H39" i="1"/>
  <c r="I38" i="1"/>
  <c r="H38" i="1"/>
  <c r="I37" i="1"/>
  <c r="H37" i="1"/>
  <c r="I36" i="1"/>
  <c r="H36" i="1"/>
  <c r="I35" i="1"/>
  <c r="H35" i="1"/>
  <c r="I33" i="1"/>
  <c r="H33" i="1"/>
  <c r="I31" i="1"/>
  <c r="H31" i="1"/>
  <c r="I30" i="1"/>
  <c r="H30" i="1"/>
  <c r="H28" i="1"/>
  <c r="I27" i="1"/>
  <c r="I26" i="1"/>
  <c r="I25" i="1"/>
  <c r="I22" i="1" l="1"/>
  <c r="I21" i="1"/>
  <c r="I18" i="1"/>
  <c r="I17" i="1"/>
  <c r="I16" i="1"/>
  <c r="I15" i="1"/>
  <c r="I14" i="1"/>
  <c r="I13" i="1"/>
  <c r="H21" i="1"/>
  <c r="H17" i="1"/>
  <c r="H16" i="1"/>
  <c r="H15" i="1"/>
  <c r="H14" i="1"/>
  <c r="H13" i="1"/>
  <c r="I62" i="1"/>
  <c r="H62" i="1"/>
  <c r="G58" i="1"/>
  <c r="G24" i="1"/>
  <c r="G12" i="1" l="1"/>
  <c r="G11" i="1" l="1"/>
  <c r="F24" i="1"/>
  <c r="E24" i="1"/>
  <c r="D24" i="1"/>
  <c r="F58" i="1"/>
  <c r="E58" i="1"/>
  <c r="D58" i="1"/>
  <c r="D12" i="1" l="1"/>
  <c r="E12" i="1"/>
  <c r="E11" i="1" s="1"/>
  <c r="E10" i="1" s="1"/>
  <c r="E9" i="1" s="1"/>
  <c r="E8" i="1" s="1"/>
  <c r="E7" i="1" s="1"/>
  <c r="E6" i="1" s="1"/>
  <c r="G10" i="1"/>
  <c r="I5" i="1"/>
  <c r="F12" i="1"/>
  <c r="D11" i="1"/>
  <c r="D10" i="1" s="1"/>
  <c r="D9" i="1" s="1"/>
  <c r="D8" i="1" s="1"/>
  <c r="D7" i="1" s="1"/>
  <c r="D6" i="1" s="1"/>
  <c r="H12" i="1"/>
  <c r="F11" i="1" l="1"/>
  <c r="I12" i="1"/>
  <c r="G9" i="1"/>
  <c r="H11" i="1"/>
  <c r="G8" i="1" l="1"/>
  <c r="H8" i="1" s="1"/>
  <c r="F10" i="1"/>
  <c r="I11" i="1"/>
  <c r="H9" i="1"/>
  <c r="H10" i="1"/>
  <c r="F9" i="1" l="1"/>
  <c r="I10" i="1"/>
  <c r="G7" i="1"/>
  <c r="G6" i="1" l="1"/>
  <c r="H6" i="1" s="1"/>
  <c r="H7" i="1"/>
  <c r="F8" i="1"/>
  <c r="I9" i="1"/>
  <c r="H5" i="1"/>
  <c r="F7" i="1" l="1"/>
  <c r="I8" i="1"/>
  <c r="F6" i="1" l="1"/>
  <c r="I6" i="1" s="1"/>
  <c r="I7" i="1"/>
</calcChain>
</file>

<file path=xl/sharedStrings.xml><?xml version="1.0" encoding="utf-8"?>
<sst xmlns="http://schemas.openxmlformats.org/spreadsheetml/2006/main" count="188" uniqueCount="175">
  <si>
    <t/>
  </si>
  <si>
    <t>POZICIJA</t>
  </si>
  <si>
    <t>BROJ KONTA</t>
  </si>
  <si>
    <t>VRSTA RASHODA / IZDATAKA</t>
  </si>
  <si>
    <t>SVEUKUPNO RASHODI / IZDACI</t>
  </si>
  <si>
    <t>Razdjel</t>
  </si>
  <si>
    <t>007</t>
  </si>
  <si>
    <t>UPRAVNI ODJEL ZA OBRAZOVANJE I DEMOGRAFIJU</t>
  </si>
  <si>
    <t>Glava</t>
  </si>
  <si>
    <t>00703</t>
  </si>
  <si>
    <t>Srednjoškolske ustanove i učenički domovi</t>
  </si>
  <si>
    <t>Program</t>
  </si>
  <si>
    <t>1021</t>
  </si>
  <si>
    <t>Ulaganja u srednje školstvo - zakonski standard</t>
  </si>
  <si>
    <t>Aktivnost</t>
  </si>
  <si>
    <t>A100041</t>
  </si>
  <si>
    <t>09</t>
  </si>
  <si>
    <t>Obrazovanje</t>
  </si>
  <si>
    <t xml:space="preserve">Izvor </t>
  </si>
  <si>
    <t>4.8.</t>
  </si>
  <si>
    <t>Decentralizirana sredstva</t>
  </si>
  <si>
    <t xml:space="preserve">Korisnik </t>
  </si>
  <si>
    <t>32111</t>
  </si>
  <si>
    <t>Dnevnice za službeni put u zemlji</t>
  </si>
  <si>
    <t>32113</t>
  </si>
  <si>
    <t>Naknade za smještaj na službenom putu u zemlji</t>
  </si>
  <si>
    <t>32115</t>
  </si>
  <si>
    <t>Naknade za prijevoz na službenom putu u zemlji</t>
  </si>
  <si>
    <t>32121</t>
  </si>
  <si>
    <t>Prijevoz zaposlenika</t>
  </si>
  <si>
    <t>32131</t>
  </si>
  <si>
    <t>Seminari, savjetovanja i simpoziji</t>
  </si>
  <si>
    <t>32132</t>
  </si>
  <si>
    <t>Tečajevi i stručni ispiti</t>
  </si>
  <si>
    <t>32211</t>
  </si>
  <si>
    <t>Pedagoška dokumentacija SŠ.</t>
  </si>
  <si>
    <t>Uredski materijal</t>
  </si>
  <si>
    <t>32212</t>
  </si>
  <si>
    <t>Literatura (publikacije, časopisi, glasila, knjige i ostalo)</t>
  </si>
  <si>
    <t>32213</t>
  </si>
  <si>
    <t>Arhivski materijal</t>
  </si>
  <si>
    <t>32214</t>
  </si>
  <si>
    <t>Materijal i sredstva za čišćenje i održavanje</t>
  </si>
  <si>
    <t>32219</t>
  </si>
  <si>
    <t>Ostali materijal za potrebe redovnog poslovanja</t>
  </si>
  <si>
    <t>32221</t>
  </si>
  <si>
    <t>Nastavni materijal</t>
  </si>
  <si>
    <t>32231</t>
  </si>
  <si>
    <t>Električna energija</t>
  </si>
  <si>
    <t>32233</t>
  </si>
  <si>
    <t>Plin</t>
  </si>
  <si>
    <t>32234</t>
  </si>
  <si>
    <t>Motorni benzin i dizel gorivo</t>
  </si>
  <si>
    <t>32239</t>
  </si>
  <si>
    <t>Ostali materijali za proizvodnju energije (ugljen, drva, teško ulje)</t>
  </si>
  <si>
    <t>32244</t>
  </si>
  <si>
    <t>Ostali materijal i dijelovi za tekuće i investicijsko održavanje</t>
  </si>
  <si>
    <t>32251</t>
  </si>
  <si>
    <t>Sitni inventar</t>
  </si>
  <si>
    <t>32271</t>
  </si>
  <si>
    <t>Službena, radna i zaštitna odjeća i obuća</t>
  </si>
  <si>
    <t>32311</t>
  </si>
  <si>
    <t>Usluge telefona, telefaksa</t>
  </si>
  <si>
    <t>32313</t>
  </si>
  <si>
    <t>Poštarina (pisma, tiskanice i sl.)</t>
  </si>
  <si>
    <t>32329</t>
  </si>
  <si>
    <t>Inspekcijski nalazi SŠ.</t>
  </si>
  <si>
    <t>Ostale usluge tekućeg i investicijskog održavanja</t>
  </si>
  <si>
    <t>32339</t>
  </si>
  <si>
    <t>Ostale usluge promidžbe i informiranja</t>
  </si>
  <si>
    <t>32341</t>
  </si>
  <si>
    <t>Opskrba vodom</t>
  </si>
  <si>
    <t>32342</t>
  </si>
  <si>
    <t>Iznošenje i odvoz smeća</t>
  </si>
  <si>
    <t>32349</t>
  </si>
  <si>
    <t>Ostale komunalne usluge</t>
  </si>
  <si>
    <t>32359</t>
  </si>
  <si>
    <t>Ostale zakupnine i najamnine</t>
  </si>
  <si>
    <t>32361</t>
  </si>
  <si>
    <t>Zdravstveni pregledi zaposlenika SŠ.</t>
  </si>
  <si>
    <t>32369</t>
  </si>
  <si>
    <t>Ostale zdravstvene i veterinarske usluge</t>
  </si>
  <si>
    <t>32372</t>
  </si>
  <si>
    <t>Ugovori o djelu</t>
  </si>
  <si>
    <t>32379</t>
  </si>
  <si>
    <t>Ostale intelektualne usluge</t>
  </si>
  <si>
    <t>32389</t>
  </si>
  <si>
    <t>Ostale računalne usluge</t>
  </si>
  <si>
    <t>32391</t>
  </si>
  <si>
    <t>Grafičke i tiskarske usluge, usluge kopiranja i uvezivanja i slično</t>
  </si>
  <si>
    <t>32399</t>
  </si>
  <si>
    <t>Ostale nespomenute usluge</t>
  </si>
  <si>
    <t>32931</t>
  </si>
  <si>
    <t>Reprezentacija</t>
  </si>
  <si>
    <t>32999</t>
  </si>
  <si>
    <t>Ostali nespomenuti rashodi poslovanja</t>
  </si>
  <si>
    <t>34311</t>
  </si>
  <si>
    <t>Usluge banaka</t>
  </si>
  <si>
    <t>34312</t>
  </si>
  <si>
    <t>Usluge platnog prometa</t>
  </si>
  <si>
    <t>34349</t>
  </si>
  <si>
    <t>Ostali nespomenuti financijski rashodi</t>
  </si>
  <si>
    <t>Kapitalni projekt</t>
  </si>
  <si>
    <t>T100002</t>
  </si>
  <si>
    <t>Tekuće i investicijsko održavanje - radovi</t>
  </si>
  <si>
    <t>Hitne intervencije</t>
  </si>
  <si>
    <t>Ukupno opseg programa:</t>
  </si>
  <si>
    <t>Ukupno materijalni i financijski rashodi:</t>
  </si>
  <si>
    <t>Ostale naknade iz proračuna u naravi</t>
  </si>
  <si>
    <t>IZVRŠENJE 2020.</t>
  </si>
  <si>
    <t>IZVORNI PLAN 2021.</t>
  </si>
  <si>
    <t>TEKUĆI PLAN 2021.</t>
  </si>
  <si>
    <t>IZVRŠENJE 2021.</t>
  </si>
  <si>
    <t>INDEKS 2020.</t>
  </si>
  <si>
    <t>INDEKS 2021.</t>
  </si>
  <si>
    <t>Fun. klas.</t>
  </si>
  <si>
    <t>Materijalni i financijski rashodi srednjih škola - DEC</t>
  </si>
  <si>
    <t>8 = 7 / 4 * 100</t>
  </si>
  <si>
    <t>9 = 7 / 6 * 100</t>
  </si>
  <si>
    <t>Izvještaj o izvršenju financijskog plana za 2021. godinu - DECENTRALIZIRANA SREDSTVA</t>
  </si>
  <si>
    <t>Voditelj računovodstva:</t>
  </si>
  <si>
    <t>Ravnatelj:</t>
  </si>
  <si>
    <t>SŠ. Stjepana Sulimanca, Pitomača</t>
  </si>
  <si>
    <t>R0000858</t>
  </si>
  <si>
    <t>R0000859</t>
  </si>
  <si>
    <t>R0000860</t>
  </si>
  <si>
    <t>R0000861</t>
  </si>
  <si>
    <t>R0000862</t>
  </si>
  <si>
    <t>R0000863</t>
  </si>
  <si>
    <t>R0000864</t>
  </si>
  <si>
    <t>R0000865</t>
  </si>
  <si>
    <t>Prijevoz učenika na praktičnu nastavu</t>
  </si>
  <si>
    <t>R0000866</t>
  </si>
  <si>
    <t>R0000867</t>
  </si>
  <si>
    <t>R0000868</t>
  </si>
  <si>
    <t>R0001097</t>
  </si>
  <si>
    <t>R0001098</t>
  </si>
  <si>
    <t>R0001099</t>
  </si>
  <si>
    <t>R0001100</t>
  </si>
  <si>
    <t>R0001101</t>
  </si>
  <si>
    <t>R0001102</t>
  </si>
  <si>
    <t>R0001103</t>
  </si>
  <si>
    <t>R0001104</t>
  </si>
  <si>
    <t>R0001105</t>
  </si>
  <si>
    <t>R0001106</t>
  </si>
  <si>
    <t>R0001107</t>
  </si>
  <si>
    <t>R0001108</t>
  </si>
  <si>
    <t>R0001109</t>
  </si>
  <si>
    <t>R0001110</t>
  </si>
  <si>
    <t>R0001111</t>
  </si>
  <si>
    <t>R0001112</t>
  </si>
  <si>
    <t>R0001113</t>
  </si>
  <si>
    <t>R0001114</t>
  </si>
  <si>
    <t>R0001115</t>
  </si>
  <si>
    <t>R0001116</t>
  </si>
  <si>
    <t>R0001117</t>
  </si>
  <si>
    <t>R0001118</t>
  </si>
  <si>
    <t>R0001119</t>
  </si>
  <si>
    <t>R0001120</t>
  </si>
  <si>
    <t>R0001121</t>
  </si>
  <si>
    <t>R0001122</t>
  </si>
  <si>
    <t>R0001123</t>
  </si>
  <si>
    <t>R0001124</t>
  </si>
  <si>
    <t>R0001125</t>
  </si>
  <si>
    <t>R0001126</t>
  </si>
  <si>
    <t>R0001127</t>
  </si>
  <si>
    <t>R0001128</t>
  </si>
  <si>
    <t>R0005603</t>
  </si>
  <si>
    <t>Tekuće i investicijsko održavanje srednjih škola - decentralizacija</t>
  </si>
  <si>
    <t>R0001549</t>
  </si>
  <si>
    <t>R0001592</t>
  </si>
  <si>
    <t>U Pitomači, 28.03.2022. g.</t>
  </si>
  <si>
    <t>Ljiljana Živković</t>
  </si>
  <si>
    <t>Josip Ivoš</t>
  </si>
  <si>
    <t>Zdravstveno osiguranje neosiguranih učenika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</si>
</sst>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CAE4"/>
        <bgColor rgb="FFFFCAE4"/>
      </patternFill>
    </fill>
    <fill>
      <patternFill patternType="solid">
        <fgColor rgb="FFAEFFAE"/>
        <bgColor rgb="FFAEFFAE"/>
      </patternFill>
    </fill>
    <fill>
      <patternFill patternType="solid">
        <fgColor rgb="FFFFFFC6"/>
        <bgColor rgb="FFFFFFC6"/>
      </patternFill>
    </fill>
    <fill>
      <patternFill patternType="solid">
        <fgColor rgb="FF8080FF"/>
        <bgColor rgb="FF8080FF"/>
      </patternFill>
    </fill>
    <fill>
      <patternFill patternType="none">
        <fgColor rgb="FF8080FF"/>
        <bgColor rgb="FF8080FF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rgb="FF696969"/>
      </patternFill>
    </fill>
    <fill>
      <patternFill patternType="solid">
        <fgColor theme="4" tint="0.79998168889431442"/>
        <bgColor rgb="FF000080"/>
      </patternFill>
    </fill>
    <fill>
      <patternFill patternType="solid">
        <fgColor theme="4" tint="0.79998168889431442"/>
        <bgColor rgb="FF0000FF"/>
      </patternFill>
    </fill>
    <fill>
      <patternFill patternType="solid">
        <fgColor theme="4" tint="0.79998168889431442"/>
        <bgColor rgb="FFFF6CB6"/>
      </patternFill>
    </fill>
    <fill>
      <patternFill patternType="solid">
        <fgColor theme="4" tint="0.79998168889431442"/>
        <bgColor rgb="FFAEFFAE"/>
      </patternFill>
    </fill>
    <fill>
      <patternFill patternType="solid">
        <fgColor theme="4" tint="0.79998168889431442"/>
        <bgColor rgb="FFFFFFC6"/>
      </patternFill>
    </fill>
    <fill>
      <patternFill patternType="solid">
        <fgColor theme="4" tint="0.79998168889431442"/>
        <bgColor rgb="FF8080FF"/>
      </patternFill>
    </fill>
    <fill>
      <patternFill patternType="solid">
        <fgColor theme="4" tint="0.79998168889431442"/>
        <bgColor rgb="FFFFCAE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4" fontId="5" fillId="2" borderId="1" xfId="1" applyNumberFormat="1" applyFont="1" applyFill="1" applyBorder="1" applyAlignment="1">
      <alignment horizontal="right" vertical="center" wrapText="1" readingOrder="1"/>
    </xf>
    <xf numFmtId="0" fontId="5" fillId="3" borderId="1" xfId="1" applyNumberFormat="1" applyFont="1" applyFill="1" applyBorder="1" applyAlignment="1">
      <alignment horizontal="center" vertical="center" wrapText="1" readingOrder="1"/>
    </xf>
    <xf numFmtId="4" fontId="5" fillId="3" borderId="1" xfId="1" applyNumberFormat="1" applyFont="1" applyFill="1" applyBorder="1" applyAlignment="1">
      <alignment horizontal="right" vertical="center" wrapText="1" readingOrder="1"/>
    </xf>
    <xf numFmtId="0" fontId="5" fillId="4" borderId="1" xfId="1" applyNumberFormat="1" applyFont="1" applyFill="1" applyBorder="1" applyAlignment="1">
      <alignment horizontal="center" vertical="center" wrapText="1" readingOrder="1"/>
    </xf>
    <xf numFmtId="4" fontId="5" fillId="4" borderId="1" xfId="1" applyNumberFormat="1" applyFont="1" applyFill="1" applyBorder="1" applyAlignment="1">
      <alignment horizontal="right" vertical="center" wrapText="1" readingOrder="1"/>
    </xf>
    <xf numFmtId="0" fontId="4" fillId="5" borderId="1" xfId="1" applyNumberFormat="1" applyFont="1" applyFill="1" applyBorder="1" applyAlignment="1">
      <alignment horizontal="center" vertical="center" wrapText="1" readingOrder="1"/>
    </xf>
    <xf numFmtId="4" fontId="4" fillId="5" borderId="1" xfId="1" applyNumberFormat="1" applyFont="1" applyFill="1" applyBorder="1" applyAlignment="1">
      <alignment horizontal="right" vertical="center" wrapText="1" readingOrder="1"/>
    </xf>
    <xf numFmtId="0" fontId="3" fillId="6" borderId="1" xfId="1" applyNumberFormat="1" applyFont="1" applyFill="1" applyBorder="1" applyAlignment="1">
      <alignment horizontal="center" vertical="center" wrapText="1" readingOrder="1"/>
    </xf>
    <xf numFmtId="0" fontId="3" fillId="6" borderId="1" xfId="1" applyNumberFormat="1" applyFont="1" applyFill="1" applyBorder="1" applyAlignment="1">
      <alignment horizontal="left" vertical="center" wrapText="1" readingOrder="1"/>
    </xf>
    <xf numFmtId="4" fontId="3" fillId="6" borderId="1" xfId="1" applyNumberFormat="1" applyFont="1" applyFill="1" applyBorder="1" applyAlignment="1">
      <alignment horizontal="right" vertical="center" wrapText="1" readingOrder="1"/>
    </xf>
    <xf numFmtId="0" fontId="3" fillId="6" borderId="1" xfId="1" applyFont="1" applyFill="1" applyBorder="1" applyAlignment="1">
      <alignment horizontal="center" vertical="center" wrapText="1" readingOrder="1"/>
    </xf>
    <xf numFmtId="0" fontId="5" fillId="7" borderId="1" xfId="1" applyFont="1" applyFill="1" applyBorder="1" applyAlignment="1">
      <alignment horizontal="center" vertical="center" wrapText="1" readingOrder="1"/>
    </xf>
    <xf numFmtId="4" fontId="5" fillId="7" borderId="1" xfId="1" applyNumberFormat="1" applyFont="1" applyFill="1" applyBorder="1" applyAlignment="1">
      <alignment horizontal="right" vertical="center" wrapText="1" readingOrder="1"/>
    </xf>
    <xf numFmtId="4" fontId="3" fillId="0" borderId="1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3" fontId="5" fillId="2" borderId="1" xfId="1" applyNumberFormat="1" applyFont="1" applyFill="1" applyBorder="1" applyAlignment="1">
      <alignment horizontal="center" vertical="center" wrapText="1" readingOrder="1"/>
    </xf>
    <xf numFmtId="3" fontId="5" fillId="3" borderId="1" xfId="1" applyNumberFormat="1" applyFont="1" applyFill="1" applyBorder="1" applyAlignment="1">
      <alignment horizontal="center" vertical="center" wrapText="1" readingOrder="1"/>
    </xf>
    <xf numFmtId="3" fontId="5" fillId="4" borderId="1" xfId="1" applyNumberFormat="1" applyFont="1" applyFill="1" applyBorder="1" applyAlignment="1">
      <alignment horizontal="center" vertical="center" wrapText="1" readingOrder="1"/>
    </xf>
    <xf numFmtId="3" fontId="4" fillId="5" borderId="1" xfId="1" applyNumberFormat="1" applyFont="1" applyFill="1" applyBorder="1" applyAlignment="1">
      <alignment horizontal="center" vertical="center" wrapText="1" readingOrder="1"/>
    </xf>
    <xf numFmtId="3" fontId="3" fillId="6" borderId="1" xfId="1" applyNumberFormat="1" applyFont="1" applyFill="1" applyBorder="1" applyAlignment="1">
      <alignment horizontal="center" vertical="center" wrapText="1" readingOrder="1"/>
    </xf>
    <xf numFmtId="3" fontId="5" fillId="7" borderId="1" xfId="1" applyNumberFormat="1" applyFont="1" applyFill="1" applyBorder="1" applyAlignment="1">
      <alignment horizontal="center" vertical="center" wrapText="1" readingOrder="1"/>
    </xf>
    <xf numFmtId="0" fontId="7" fillId="8" borderId="1" xfId="1" applyNumberFormat="1" applyFont="1" applyFill="1" applyBorder="1" applyAlignment="1">
      <alignment horizontal="center" vertical="center" wrapText="1" readingOrder="1"/>
    </xf>
    <xf numFmtId="4" fontId="7" fillId="8" borderId="1" xfId="1" applyNumberFormat="1" applyFont="1" applyFill="1" applyBorder="1" applyAlignment="1">
      <alignment horizontal="right" vertical="center" wrapText="1" readingOrder="1"/>
    </xf>
    <xf numFmtId="3" fontId="7" fillId="8" borderId="1" xfId="1" applyNumberFormat="1" applyFont="1" applyFill="1" applyBorder="1" applyAlignment="1">
      <alignment horizontal="center" vertical="center" wrapText="1" readingOrder="1"/>
    </xf>
    <xf numFmtId="0" fontId="7" fillId="9" borderId="1" xfId="1" applyNumberFormat="1" applyFont="1" applyFill="1" applyBorder="1" applyAlignment="1">
      <alignment horizontal="center" vertical="center" wrapText="1" readingOrder="1"/>
    </xf>
    <xf numFmtId="4" fontId="7" fillId="9" borderId="1" xfId="1" applyNumberFormat="1" applyFont="1" applyFill="1" applyBorder="1" applyAlignment="1">
      <alignment horizontal="right" vertical="center" wrapText="1" readingOrder="1"/>
    </xf>
    <xf numFmtId="3" fontId="7" fillId="9" borderId="1" xfId="1" applyNumberFormat="1" applyFont="1" applyFill="1" applyBorder="1" applyAlignment="1">
      <alignment horizontal="center" vertical="center" wrapText="1" readingOrder="1"/>
    </xf>
    <xf numFmtId="0" fontId="7" fillId="10" borderId="1" xfId="1" applyNumberFormat="1" applyFont="1" applyFill="1" applyBorder="1" applyAlignment="1">
      <alignment horizontal="center" vertical="center" wrapText="1" readingOrder="1"/>
    </xf>
    <xf numFmtId="4" fontId="7" fillId="10" borderId="1" xfId="1" applyNumberFormat="1" applyFont="1" applyFill="1" applyBorder="1" applyAlignment="1">
      <alignment horizontal="right" vertical="center" wrapText="1" readingOrder="1"/>
    </xf>
    <xf numFmtId="3" fontId="7" fillId="10" borderId="1" xfId="1" applyNumberFormat="1" applyFont="1" applyFill="1" applyBorder="1" applyAlignment="1">
      <alignment horizontal="center" vertical="center" wrapText="1" readingOrder="1"/>
    </xf>
    <xf numFmtId="0" fontId="7" fillId="11" borderId="1" xfId="1" applyNumberFormat="1" applyFont="1" applyFill="1" applyBorder="1" applyAlignment="1">
      <alignment horizontal="center" vertical="center" wrapText="1" readingOrder="1"/>
    </xf>
    <xf numFmtId="4" fontId="7" fillId="11" borderId="1" xfId="1" applyNumberFormat="1" applyFont="1" applyFill="1" applyBorder="1" applyAlignment="1">
      <alignment horizontal="right" vertical="center" wrapText="1" readingOrder="1"/>
    </xf>
    <xf numFmtId="3" fontId="7" fillId="11" borderId="1" xfId="1" applyNumberFormat="1" applyFont="1" applyFill="1" applyBorder="1" applyAlignment="1">
      <alignment horizontal="center" vertical="center" wrapText="1" readingOrder="1"/>
    </xf>
    <xf numFmtId="0" fontId="7" fillId="14" borderId="1" xfId="1" applyNumberFormat="1" applyFont="1" applyFill="1" applyBorder="1" applyAlignment="1">
      <alignment horizontal="center" vertical="center" wrapText="1" readingOrder="1"/>
    </xf>
    <xf numFmtId="4" fontId="7" fillId="14" borderId="1" xfId="1" applyNumberFormat="1" applyFont="1" applyFill="1" applyBorder="1" applyAlignment="1">
      <alignment horizontal="right" vertical="center" wrapText="1" readingOrder="1"/>
    </xf>
    <xf numFmtId="3" fontId="7" fillId="14" borderId="1" xfId="1" applyNumberFormat="1" applyFont="1" applyFill="1" applyBorder="1" applyAlignment="1">
      <alignment horizontal="center" vertical="center" wrapText="1" readingOrder="1"/>
    </xf>
    <xf numFmtId="0" fontId="7" fillId="12" borderId="1" xfId="1" applyNumberFormat="1" applyFont="1" applyFill="1" applyBorder="1" applyAlignment="1">
      <alignment horizontal="center" vertical="center" wrapText="1" readingOrder="1"/>
    </xf>
    <xf numFmtId="4" fontId="7" fillId="12" borderId="1" xfId="1" applyNumberFormat="1" applyFont="1" applyFill="1" applyBorder="1" applyAlignment="1">
      <alignment horizontal="right" vertical="center" wrapText="1" readingOrder="1"/>
    </xf>
    <xf numFmtId="3" fontId="7" fillId="12" borderId="1" xfId="1" applyNumberFormat="1" applyFont="1" applyFill="1" applyBorder="1" applyAlignment="1">
      <alignment horizontal="center" vertical="center" wrapText="1" readingOrder="1"/>
    </xf>
    <xf numFmtId="0" fontId="7" fillId="13" borderId="1" xfId="1" applyNumberFormat="1" applyFont="1" applyFill="1" applyBorder="1" applyAlignment="1">
      <alignment horizontal="center" vertical="center" wrapText="1" readingOrder="1"/>
    </xf>
    <xf numFmtId="4" fontId="7" fillId="13" borderId="1" xfId="1" applyNumberFormat="1" applyFont="1" applyFill="1" applyBorder="1" applyAlignment="1">
      <alignment horizontal="right" vertical="center" wrapText="1" readingOrder="1"/>
    </xf>
    <xf numFmtId="3" fontId="7" fillId="13" borderId="1" xfId="1" applyNumberFormat="1" applyFont="1" applyFill="1" applyBorder="1" applyAlignment="1">
      <alignment horizontal="center" vertical="center" wrapText="1" readingOrder="1"/>
    </xf>
    <xf numFmtId="0" fontId="5" fillId="15" borderId="1" xfId="1" applyNumberFormat="1" applyFont="1" applyFill="1" applyBorder="1" applyAlignment="1">
      <alignment horizontal="center" vertical="center" wrapText="1" readingOrder="1"/>
    </xf>
    <xf numFmtId="4" fontId="5" fillId="15" borderId="1" xfId="1" applyNumberFormat="1" applyFont="1" applyFill="1" applyBorder="1" applyAlignment="1">
      <alignment horizontal="right" vertical="center" wrapText="1" readingOrder="1"/>
    </xf>
    <xf numFmtId="3" fontId="5" fillId="15" borderId="1" xfId="1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</cellXfs>
  <cellStyles count="2">
    <cellStyle name="Normal" xfId="1" xr:uid="{00000000-0005-0000-0000-000000000000}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000080"/>
      <rgbColor rgb="000000FF"/>
      <rgbColor rgb="00FF6CB6"/>
      <rgbColor rgb="00FFCAE4"/>
      <rgbColor rgb="00AEFFAE"/>
      <rgbColor rgb="00FFFFC6"/>
      <rgbColor rgb="008080FF"/>
      <rgbColor rgb="0000FF0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showGridLines="0" tabSelected="1" topLeftCell="A2" workbookViewId="0">
      <pane ySplit="2" topLeftCell="A7" activePane="bottomLeft" state="frozen"/>
      <selection activeCell="A2" sqref="A2"/>
      <selection pane="bottomLeft" activeCell="I42" sqref="I42"/>
    </sheetView>
  </sheetViews>
  <sheetFormatPr defaultRowHeight="15" x14ac:dyDescent="0.25"/>
  <cols>
    <col min="1" max="1" width="8.7109375" customWidth="1"/>
    <col min="2" max="2" width="8.5703125" customWidth="1"/>
    <col min="3" max="3" width="49.140625" customWidth="1"/>
    <col min="4" max="9" width="12.7109375" customWidth="1"/>
  </cols>
  <sheetData>
    <row r="1" spans="1:9" ht="18.399999999999999" customHeight="1" x14ac:dyDescent="0.25"/>
    <row r="2" spans="1:9" ht="20.100000000000001" customHeight="1" x14ac:dyDescent="0.25">
      <c r="A2" s="50" t="s">
        <v>119</v>
      </c>
      <c r="B2" s="50"/>
      <c r="C2" s="50"/>
      <c r="D2" s="50"/>
      <c r="E2" s="50"/>
      <c r="F2" s="50"/>
      <c r="G2" s="50"/>
      <c r="H2" s="50"/>
      <c r="I2" s="50"/>
    </row>
    <row r="3" spans="1:9" s="1" customFormat="1" ht="30" customHeight="1" x14ac:dyDescent="0.25">
      <c r="A3" s="2" t="s">
        <v>1</v>
      </c>
      <c r="B3" s="2" t="s">
        <v>2</v>
      </c>
      <c r="C3" s="2" t="s">
        <v>3</v>
      </c>
      <c r="D3" s="2" t="s">
        <v>109</v>
      </c>
      <c r="E3" s="2" t="s">
        <v>110</v>
      </c>
      <c r="F3" s="2" t="s">
        <v>111</v>
      </c>
      <c r="G3" s="2" t="s">
        <v>112</v>
      </c>
      <c r="H3" s="2" t="s">
        <v>113</v>
      </c>
      <c r="I3" s="2" t="s">
        <v>114</v>
      </c>
    </row>
    <row r="4" spans="1:9" s="1" customFormat="1" x14ac:dyDescent="0.2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 t="s">
        <v>117</v>
      </c>
      <c r="I4" s="18" t="s">
        <v>118</v>
      </c>
    </row>
    <row r="5" spans="1:9" x14ac:dyDescent="0.25">
      <c r="A5" s="25" t="s">
        <v>0</v>
      </c>
      <c r="B5" s="25" t="s">
        <v>0</v>
      </c>
      <c r="C5" s="25" t="s">
        <v>4</v>
      </c>
      <c r="D5" s="26">
        <f>D24+D58+D62</f>
        <v>1025574.3999999999</v>
      </c>
      <c r="E5" s="26">
        <f>E24+E58+E62</f>
        <v>900189.57000000007</v>
      </c>
      <c r="F5" s="26">
        <f>F24+F58+F62</f>
        <v>746480</v>
      </c>
      <c r="G5" s="26">
        <f>G24+G58+G62</f>
        <v>862358.28</v>
      </c>
      <c r="H5" s="27">
        <f t="shared" ref="H5:H11" si="0">ROUND(G5/D5*100,2)</f>
        <v>84.09</v>
      </c>
      <c r="I5" s="27">
        <f t="shared" ref="I5:I12" si="1">ROUND(G5/F5*100,2)</f>
        <v>115.52</v>
      </c>
    </row>
    <row r="6" spans="1:9" x14ac:dyDescent="0.25">
      <c r="A6" s="28" t="s">
        <v>5</v>
      </c>
      <c r="B6" s="28" t="s">
        <v>6</v>
      </c>
      <c r="C6" s="28" t="s">
        <v>7</v>
      </c>
      <c r="D6" s="29">
        <f t="shared" ref="D6:G8" si="2">D7</f>
        <v>994241.89999999991</v>
      </c>
      <c r="E6" s="29">
        <f t="shared" si="2"/>
        <v>788480</v>
      </c>
      <c r="F6" s="29">
        <f t="shared" si="2"/>
        <v>746480</v>
      </c>
      <c r="G6" s="29">
        <f t="shared" si="2"/>
        <v>769307.55</v>
      </c>
      <c r="H6" s="30">
        <f t="shared" si="0"/>
        <v>77.38</v>
      </c>
      <c r="I6" s="30">
        <f t="shared" si="1"/>
        <v>103.06</v>
      </c>
    </row>
    <row r="7" spans="1:9" x14ac:dyDescent="0.25">
      <c r="A7" s="31" t="s">
        <v>8</v>
      </c>
      <c r="B7" s="31" t="s">
        <v>9</v>
      </c>
      <c r="C7" s="31" t="s">
        <v>10</v>
      </c>
      <c r="D7" s="32">
        <f t="shared" si="2"/>
        <v>994241.89999999991</v>
      </c>
      <c r="E7" s="32">
        <f t="shared" si="2"/>
        <v>788480</v>
      </c>
      <c r="F7" s="32">
        <f t="shared" si="2"/>
        <v>746480</v>
      </c>
      <c r="G7" s="32">
        <f t="shared" si="2"/>
        <v>769307.55</v>
      </c>
      <c r="H7" s="33">
        <f t="shared" si="0"/>
        <v>77.38</v>
      </c>
      <c r="I7" s="33">
        <f t="shared" si="1"/>
        <v>103.06</v>
      </c>
    </row>
    <row r="8" spans="1:9" x14ac:dyDescent="0.25">
      <c r="A8" s="34" t="s">
        <v>11</v>
      </c>
      <c r="B8" s="34" t="s">
        <v>12</v>
      </c>
      <c r="C8" s="34" t="s">
        <v>13</v>
      </c>
      <c r="D8" s="35">
        <f t="shared" si="2"/>
        <v>994241.89999999991</v>
      </c>
      <c r="E8" s="35">
        <f t="shared" si="2"/>
        <v>788480</v>
      </c>
      <c r="F8" s="35">
        <f t="shared" si="2"/>
        <v>746480</v>
      </c>
      <c r="G8" s="35">
        <f>G9</f>
        <v>769307.55</v>
      </c>
      <c r="H8" s="36">
        <f t="shared" si="0"/>
        <v>77.38</v>
      </c>
      <c r="I8" s="36">
        <f t="shared" si="1"/>
        <v>103.06</v>
      </c>
    </row>
    <row r="9" spans="1:9" x14ac:dyDescent="0.25">
      <c r="A9" s="46" t="s">
        <v>14</v>
      </c>
      <c r="B9" s="46" t="s">
        <v>15</v>
      </c>
      <c r="C9" s="46" t="s">
        <v>116</v>
      </c>
      <c r="D9" s="47">
        <f t="shared" ref="D9:G11" si="3">D10</f>
        <v>994241.89999999991</v>
      </c>
      <c r="E9" s="47">
        <f t="shared" si="3"/>
        <v>788480</v>
      </c>
      <c r="F9" s="47">
        <f t="shared" si="3"/>
        <v>746480</v>
      </c>
      <c r="G9" s="47">
        <f t="shared" si="3"/>
        <v>769307.55</v>
      </c>
      <c r="H9" s="48">
        <f t="shared" si="0"/>
        <v>77.38</v>
      </c>
      <c r="I9" s="48">
        <f t="shared" si="1"/>
        <v>103.06</v>
      </c>
    </row>
    <row r="10" spans="1:9" x14ac:dyDescent="0.25">
      <c r="A10" s="40" t="s">
        <v>115</v>
      </c>
      <c r="B10" s="40" t="s">
        <v>16</v>
      </c>
      <c r="C10" s="40" t="s">
        <v>17</v>
      </c>
      <c r="D10" s="41">
        <f t="shared" si="3"/>
        <v>994241.89999999991</v>
      </c>
      <c r="E10" s="41">
        <f t="shared" si="3"/>
        <v>788480</v>
      </c>
      <c r="F10" s="41">
        <f t="shared" si="3"/>
        <v>746480</v>
      </c>
      <c r="G10" s="41">
        <f t="shared" si="3"/>
        <v>769307.55</v>
      </c>
      <c r="H10" s="42">
        <f t="shared" si="0"/>
        <v>77.38</v>
      </c>
      <c r="I10" s="42">
        <f t="shared" si="1"/>
        <v>103.06</v>
      </c>
    </row>
    <row r="11" spans="1:9" x14ac:dyDescent="0.25">
      <c r="A11" s="43" t="s">
        <v>18</v>
      </c>
      <c r="B11" s="43" t="s">
        <v>19</v>
      </c>
      <c r="C11" s="43" t="s">
        <v>20</v>
      </c>
      <c r="D11" s="44">
        <f t="shared" si="3"/>
        <v>994241.89999999991</v>
      </c>
      <c r="E11" s="44">
        <f t="shared" si="3"/>
        <v>788480</v>
      </c>
      <c r="F11" s="44">
        <f t="shared" si="3"/>
        <v>746480</v>
      </c>
      <c r="G11" s="44">
        <f t="shared" si="3"/>
        <v>769307.55</v>
      </c>
      <c r="H11" s="45">
        <f t="shared" si="0"/>
        <v>77.38</v>
      </c>
      <c r="I11" s="45">
        <f t="shared" si="1"/>
        <v>103.06</v>
      </c>
    </row>
    <row r="12" spans="1:9" x14ac:dyDescent="0.25">
      <c r="A12" s="37" t="s">
        <v>21</v>
      </c>
      <c r="B12" s="37">
        <v>23</v>
      </c>
      <c r="C12" s="37" t="s">
        <v>122</v>
      </c>
      <c r="D12" s="38">
        <f t="shared" ref="D12:F12" si="4">D24+D58</f>
        <v>994241.89999999991</v>
      </c>
      <c r="E12" s="38">
        <f t="shared" si="4"/>
        <v>788480</v>
      </c>
      <c r="F12" s="38">
        <f t="shared" si="4"/>
        <v>746480</v>
      </c>
      <c r="G12" s="38">
        <f>G24+G58</f>
        <v>769307.55</v>
      </c>
      <c r="H12" s="39">
        <f>ROUND(G12/D12*100,2)</f>
        <v>77.38</v>
      </c>
      <c r="I12" s="39">
        <f t="shared" si="1"/>
        <v>103.06</v>
      </c>
    </row>
    <row r="13" spans="1:9" x14ac:dyDescent="0.25">
      <c r="A13" s="11" t="s">
        <v>123</v>
      </c>
      <c r="B13" s="11" t="s">
        <v>28</v>
      </c>
      <c r="C13" s="12" t="s">
        <v>29</v>
      </c>
      <c r="D13" s="13">
        <v>214150.44</v>
      </c>
      <c r="E13" s="13">
        <v>265000</v>
      </c>
      <c r="F13" s="13">
        <v>273000</v>
      </c>
      <c r="G13" s="13">
        <v>295516.94</v>
      </c>
      <c r="H13" s="23">
        <f>ROUND(G13/D13*100,2)</f>
        <v>138</v>
      </c>
      <c r="I13" s="23">
        <f>ROUND(G13/F13*100,2)</f>
        <v>108.25</v>
      </c>
    </row>
    <row r="14" spans="1:9" x14ac:dyDescent="0.25">
      <c r="A14" s="11" t="s">
        <v>124</v>
      </c>
      <c r="B14" s="11" t="s">
        <v>34</v>
      </c>
      <c r="C14" s="12" t="s">
        <v>35</v>
      </c>
      <c r="D14" s="13">
        <v>3176.51</v>
      </c>
      <c r="E14" s="13">
        <v>3000</v>
      </c>
      <c r="F14" s="13">
        <v>3000</v>
      </c>
      <c r="G14" s="13">
        <v>3007.06</v>
      </c>
      <c r="H14" s="23">
        <f t="shared" ref="H14:H23" si="5">ROUND(G14/D14*100,2)</f>
        <v>94.67</v>
      </c>
      <c r="I14" s="23">
        <f t="shared" ref="I14:I22" si="6">ROUND(G14/F14*100,2)</f>
        <v>100.24</v>
      </c>
    </row>
    <row r="15" spans="1:9" x14ac:dyDescent="0.25">
      <c r="A15" s="11" t="s">
        <v>125</v>
      </c>
      <c r="B15" s="11" t="s">
        <v>45</v>
      </c>
      <c r="C15" s="12" t="s">
        <v>46</v>
      </c>
      <c r="D15" s="13">
        <v>63191.78</v>
      </c>
      <c r="E15" s="13">
        <v>70000</v>
      </c>
      <c r="F15" s="13">
        <v>70000</v>
      </c>
      <c r="G15" s="13">
        <v>69996.78</v>
      </c>
      <c r="H15" s="23">
        <f t="shared" si="5"/>
        <v>110.77</v>
      </c>
      <c r="I15" s="23">
        <f t="shared" si="6"/>
        <v>100</v>
      </c>
    </row>
    <row r="16" spans="1:9" x14ac:dyDescent="0.25">
      <c r="A16" s="11" t="s">
        <v>126</v>
      </c>
      <c r="B16" s="11" t="s">
        <v>47</v>
      </c>
      <c r="C16" s="12" t="s">
        <v>48</v>
      </c>
      <c r="D16" s="13">
        <v>65758.98</v>
      </c>
      <c r="E16" s="13">
        <v>70000</v>
      </c>
      <c r="F16" s="13">
        <v>65000</v>
      </c>
      <c r="G16" s="13">
        <v>65494.89</v>
      </c>
      <c r="H16" s="23">
        <f t="shared" si="5"/>
        <v>99.6</v>
      </c>
      <c r="I16" s="23">
        <f t="shared" si="6"/>
        <v>100.76</v>
      </c>
    </row>
    <row r="17" spans="1:9" x14ac:dyDescent="0.25">
      <c r="A17" s="11" t="s">
        <v>127</v>
      </c>
      <c r="B17" s="11" t="s">
        <v>49</v>
      </c>
      <c r="C17" s="12" t="s">
        <v>50</v>
      </c>
      <c r="D17" s="13">
        <v>111749.84</v>
      </c>
      <c r="E17" s="13">
        <v>130000</v>
      </c>
      <c r="F17" s="13">
        <v>95000</v>
      </c>
      <c r="G17" s="13">
        <v>94407.01</v>
      </c>
      <c r="H17" s="23">
        <f t="shared" si="5"/>
        <v>84.48</v>
      </c>
      <c r="I17" s="23">
        <f t="shared" si="6"/>
        <v>99.38</v>
      </c>
    </row>
    <row r="18" spans="1:9" x14ac:dyDescent="0.25">
      <c r="A18" s="11" t="s">
        <v>128</v>
      </c>
      <c r="B18" s="11" t="s">
        <v>51</v>
      </c>
      <c r="C18" s="12" t="s">
        <v>52</v>
      </c>
      <c r="D18" s="13">
        <v>28070.13</v>
      </c>
      <c r="E18" s="13">
        <v>25000</v>
      </c>
      <c r="F18" s="13">
        <v>25000</v>
      </c>
      <c r="G18" s="13">
        <v>25147.37</v>
      </c>
      <c r="H18" s="23">
        <v>0</v>
      </c>
      <c r="I18" s="23">
        <f t="shared" si="6"/>
        <v>100.59</v>
      </c>
    </row>
    <row r="19" spans="1:9" x14ac:dyDescent="0.25">
      <c r="A19" s="11" t="s">
        <v>129</v>
      </c>
      <c r="B19" s="11" t="s">
        <v>53</v>
      </c>
      <c r="C19" s="12" t="s">
        <v>54</v>
      </c>
      <c r="D19" s="13"/>
      <c r="E19" s="13"/>
      <c r="F19" s="13"/>
      <c r="G19" s="13"/>
      <c r="H19" s="23">
        <v>0</v>
      </c>
      <c r="I19" s="23">
        <v>0</v>
      </c>
    </row>
    <row r="20" spans="1:9" x14ac:dyDescent="0.25">
      <c r="A20" s="11" t="s">
        <v>130</v>
      </c>
      <c r="B20" s="11">
        <v>32319</v>
      </c>
      <c r="C20" s="12" t="s">
        <v>131</v>
      </c>
      <c r="D20" s="13"/>
      <c r="E20" s="13"/>
      <c r="F20" s="13"/>
      <c r="G20" s="13"/>
      <c r="H20" s="23">
        <v>0</v>
      </c>
      <c r="I20" s="23">
        <v>0</v>
      </c>
    </row>
    <row r="21" spans="1:9" x14ac:dyDescent="0.25">
      <c r="A21" s="11" t="s">
        <v>132</v>
      </c>
      <c r="B21" s="11" t="s">
        <v>65</v>
      </c>
      <c r="C21" s="12" t="s">
        <v>66</v>
      </c>
      <c r="D21" s="13">
        <v>23312.5</v>
      </c>
      <c r="E21" s="13">
        <v>16000</v>
      </c>
      <c r="F21" s="13">
        <v>16000</v>
      </c>
      <c r="G21" s="13">
        <v>16257.5</v>
      </c>
      <c r="H21" s="23">
        <f t="shared" si="5"/>
        <v>69.739999999999995</v>
      </c>
      <c r="I21" s="23">
        <f t="shared" si="6"/>
        <v>101.61</v>
      </c>
    </row>
    <row r="22" spans="1:9" x14ac:dyDescent="0.25">
      <c r="A22" s="11" t="s">
        <v>133</v>
      </c>
      <c r="B22" s="11" t="s">
        <v>78</v>
      </c>
      <c r="C22" s="12" t="s">
        <v>79</v>
      </c>
      <c r="D22" s="13">
        <v>10000</v>
      </c>
      <c r="E22" s="13">
        <v>13000</v>
      </c>
      <c r="F22" s="13">
        <v>13000</v>
      </c>
      <c r="G22" s="13">
        <v>13000</v>
      </c>
      <c r="H22" s="23">
        <f>ROUND(G22/D22*100,2)</f>
        <v>130</v>
      </c>
      <c r="I22" s="23">
        <f t="shared" si="6"/>
        <v>100</v>
      </c>
    </row>
    <row r="23" spans="1:9" x14ac:dyDescent="0.25">
      <c r="A23" s="11" t="s">
        <v>134</v>
      </c>
      <c r="B23" s="11">
        <v>32999</v>
      </c>
      <c r="C23" s="12" t="s">
        <v>174</v>
      </c>
      <c r="D23" s="13"/>
      <c r="E23" s="13"/>
      <c r="F23" s="13"/>
      <c r="G23" s="13"/>
      <c r="H23" s="23">
        <v>0</v>
      </c>
      <c r="I23" s="23">
        <v>0</v>
      </c>
    </row>
    <row r="24" spans="1:9" x14ac:dyDescent="0.25">
      <c r="A24" s="14"/>
      <c r="B24" s="14"/>
      <c r="C24" s="15" t="s">
        <v>107</v>
      </c>
      <c r="D24" s="16">
        <f>SUM(D13:D23)</f>
        <v>519410.17999999993</v>
      </c>
      <c r="E24" s="16">
        <f t="shared" ref="E24:F24" si="7">SUM(E13:E23)</f>
        <v>592000</v>
      </c>
      <c r="F24" s="16">
        <f t="shared" si="7"/>
        <v>560000</v>
      </c>
      <c r="G24" s="16">
        <f t="shared" ref="G24" si="8">SUM(G13:G23)</f>
        <v>582827.55000000005</v>
      </c>
      <c r="H24" s="24"/>
      <c r="I24" s="24"/>
    </row>
    <row r="25" spans="1:9" x14ac:dyDescent="0.25">
      <c r="A25" s="11" t="s">
        <v>135</v>
      </c>
      <c r="B25" s="11" t="s">
        <v>22</v>
      </c>
      <c r="C25" s="12" t="s">
        <v>23</v>
      </c>
      <c r="D25" s="13">
        <v>2000</v>
      </c>
      <c r="E25" s="13">
        <v>10000</v>
      </c>
      <c r="F25" s="13">
        <v>3500</v>
      </c>
      <c r="G25" s="13">
        <v>3600</v>
      </c>
      <c r="H25" s="23">
        <f>ROUND(G25/D25*100,2)</f>
        <v>180</v>
      </c>
      <c r="I25" s="23">
        <f>ROUND(G25/F25*100,2)</f>
        <v>102.86</v>
      </c>
    </row>
    <row r="26" spans="1:9" x14ac:dyDescent="0.25">
      <c r="A26" s="11" t="s">
        <v>136</v>
      </c>
      <c r="B26" s="11" t="s">
        <v>24</v>
      </c>
      <c r="C26" s="12" t="s">
        <v>25</v>
      </c>
      <c r="D26" s="13">
        <v>0</v>
      </c>
      <c r="E26" s="13">
        <v>4500</v>
      </c>
      <c r="F26" s="13">
        <v>1500</v>
      </c>
      <c r="G26" s="13">
        <v>1500</v>
      </c>
      <c r="H26" s="23">
        <v>0</v>
      </c>
      <c r="I26" s="23">
        <f t="shared" ref="I26:I57" si="9">ROUND(G26/F26*100,2)</f>
        <v>100</v>
      </c>
    </row>
    <row r="27" spans="1:9" x14ac:dyDescent="0.25">
      <c r="A27" s="11" t="s">
        <v>137</v>
      </c>
      <c r="B27" s="11" t="s">
        <v>26</v>
      </c>
      <c r="C27" s="12" t="s">
        <v>27</v>
      </c>
      <c r="D27" s="13">
        <v>805.1</v>
      </c>
      <c r="E27" s="13">
        <v>8300</v>
      </c>
      <c r="F27" s="13">
        <v>2300</v>
      </c>
      <c r="G27" s="13">
        <v>533.4</v>
      </c>
      <c r="H27" s="23">
        <f>ROUND(G27/D27*100,2)</f>
        <v>66.25</v>
      </c>
      <c r="I27" s="23">
        <f t="shared" si="9"/>
        <v>23.19</v>
      </c>
    </row>
    <row r="28" spans="1:9" x14ac:dyDescent="0.25">
      <c r="A28" s="11" t="s">
        <v>138</v>
      </c>
      <c r="B28" s="11" t="s">
        <v>30</v>
      </c>
      <c r="C28" s="12" t="s">
        <v>31</v>
      </c>
      <c r="D28" s="13">
        <v>540</v>
      </c>
      <c r="E28" s="13">
        <v>1000</v>
      </c>
      <c r="F28" s="13">
        <v>0</v>
      </c>
      <c r="G28" s="13">
        <v>0</v>
      </c>
      <c r="H28" s="23">
        <f t="shared" ref="H26:H57" si="10">ROUND(G28/D28*100,2)</f>
        <v>0</v>
      </c>
      <c r="I28" s="23">
        <v>0</v>
      </c>
    </row>
    <row r="29" spans="1:9" x14ac:dyDescent="0.25">
      <c r="A29" s="11" t="s">
        <v>139</v>
      </c>
      <c r="B29" s="11" t="s">
        <v>32</v>
      </c>
      <c r="C29" s="12" t="s">
        <v>33</v>
      </c>
      <c r="D29" s="13"/>
      <c r="E29" s="13"/>
      <c r="F29" s="13"/>
      <c r="G29" s="13"/>
      <c r="H29" s="23">
        <v>0</v>
      </c>
      <c r="I29" s="23">
        <v>0</v>
      </c>
    </row>
    <row r="30" spans="1:9" x14ac:dyDescent="0.25">
      <c r="A30" s="11" t="s">
        <v>140</v>
      </c>
      <c r="B30" s="11" t="s">
        <v>34</v>
      </c>
      <c r="C30" s="12" t="s">
        <v>36</v>
      </c>
      <c r="D30" s="13">
        <v>8158.8</v>
      </c>
      <c r="E30" s="13">
        <v>7000</v>
      </c>
      <c r="F30" s="13">
        <v>7000</v>
      </c>
      <c r="G30" s="13">
        <v>6990.78</v>
      </c>
      <c r="H30" s="23">
        <f t="shared" si="10"/>
        <v>85.68</v>
      </c>
      <c r="I30" s="23">
        <f t="shared" si="9"/>
        <v>99.87</v>
      </c>
    </row>
    <row r="31" spans="1:9" x14ac:dyDescent="0.25">
      <c r="A31" s="11" t="s">
        <v>141</v>
      </c>
      <c r="B31" s="11" t="s">
        <v>37</v>
      </c>
      <c r="C31" s="12" t="s">
        <v>38</v>
      </c>
      <c r="D31" s="13">
        <v>3057</v>
      </c>
      <c r="E31" s="13">
        <v>2000</v>
      </c>
      <c r="F31" s="13">
        <v>2000</v>
      </c>
      <c r="G31" s="13">
        <v>1808</v>
      </c>
      <c r="H31" s="23">
        <f t="shared" si="10"/>
        <v>59.14</v>
      </c>
      <c r="I31" s="23">
        <f t="shared" si="9"/>
        <v>90.4</v>
      </c>
    </row>
    <row r="32" spans="1:9" x14ac:dyDescent="0.25">
      <c r="A32" s="11" t="s">
        <v>142</v>
      </c>
      <c r="B32" s="11" t="s">
        <v>39</v>
      </c>
      <c r="C32" s="12" t="s">
        <v>40</v>
      </c>
      <c r="D32" s="13"/>
      <c r="E32" s="13"/>
      <c r="F32" s="13"/>
      <c r="G32" s="13"/>
      <c r="H32" s="23">
        <v>0</v>
      </c>
      <c r="I32" s="23">
        <v>0</v>
      </c>
    </row>
    <row r="33" spans="1:9" x14ac:dyDescent="0.25">
      <c r="A33" s="11" t="s">
        <v>143</v>
      </c>
      <c r="B33" s="11" t="s">
        <v>41</v>
      </c>
      <c r="C33" s="12" t="s">
        <v>42</v>
      </c>
      <c r="D33" s="13">
        <v>10006.219999999999</v>
      </c>
      <c r="E33" s="13">
        <v>9000</v>
      </c>
      <c r="F33" s="13">
        <v>11600</v>
      </c>
      <c r="G33" s="13">
        <v>11786.2</v>
      </c>
      <c r="H33" s="23">
        <f t="shared" si="10"/>
        <v>117.79</v>
      </c>
      <c r="I33" s="23">
        <f t="shared" si="9"/>
        <v>101.61</v>
      </c>
    </row>
    <row r="34" spans="1:9" x14ac:dyDescent="0.25">
      <c r="A34" s="11" t="s">
        <v>144</v>
      </c>
      <c r="B34" s="11" t="s">
        <v>43</v>
      </c>
      <c r="C34" s="12" t="s">
        <v>44</v>
      </c>
      <c r="D34" s="13"/>
      <c r="E34" s="13"/>
      <c r="F34" s="13"/>
      <c r="G34" s="13"/>
      <c r="H34" s="23">
        <v>0</v>
      </c>
      <c r="I34" s="23">
        <v>0</v>
      </c>
    </row>
    <row r="35" spans="1:9" x14ac:dyDescent="0.25">
      <c r="A35" s="11" t="s">
        <v>145</v>
      </c>
      <c r="B35" s="11" t="s">
        <v>55</v>
      </c>
      <c r="C35" s="12" t="s">
        <v>56</v>
      </c>
      <c r="D35" s="13">
        <v>8045.21</v>
      </c>
      <c r="E35" s="13">
        <v>10000</v>
      </c>
      <c r="F35" s="13">
        <v>10000</v>
      </c>
      <c r="G35" s="13">
        <v>10000</v>
      </c>
      <c r="H35" s="23">
        <f t="shared" si="10"/>
        <v>124.3</v>
      </c>
      <c r="I35" s="23">
        <f t="shared" si="9"/>
        <v>100</v>
      </c>
    </row>
    <row r="36" spans="1:9" x14ac:dyDescent="0.25">
      <c r="A36" s="11" t="s">
        <v>146</v>
      </c>
      <c r="B36" s="11" t="s">
        <v>57</v>
      </c>
      <c r="C36" s="12" t="s">
        <v>58</v>
      </c>
      <c r="D36" s="13">
        <v>4085.62</v>
      </c>
      <c r="E36" s="13">
        <v>3500</v>
      </c>
      <c r="F36" s="13">
        <v>1500</v>
      </c>
      <c r="G36" s="13">
        <v>1517.57</v>
      </c>
      <c r="H36" s="23">
        <f t="shared" si="10"/>
        <v>37.14</v>
      </c>
      <c r="I36" s="23">
        <f t="shared" si="9"/>
        <v>101.17</v>
      </c>
    </row>
    <row r="37" spans="1:9" x14ac:dyDescent="0.25">
      <c r="A37" s="11" t="s">
        <v>147</v>
      </c>
      <c r="B37" s="11" t="s">
        <v>59</v>
      </c>
      <c r="C37" s="12" t="s">
        <v>60</v>
      </c>
      <c r="D37" s="13">
        <v>2000</v>
      </c>
      <c r="E37" s="13">
        <v>2500</v>
      </c>
      <c r="F37" s="13">
        <v>2500</v>
      </c>
      <c r="G37" s="13">
        <v>2424.69</v>
      </c>
      <c r="H37" s="23">
        <f t="shared" si="10"/>
        <v>121.23</v>
      </c>
      <c r="I37" s="23">
        <f t="shared" si="9"/>
        <v>96.99</v>
      </c>
    </row>
    <row r="38" spans="1:9" x14ac:dyDescent="0.25">
      <c r="A38" s="11" t="s">
        <v>148</v>
      </c>
      <c r="B38" s="11" t="s">
        <v>61</v>
      </c>
      <c r="C38" s="12" t="s">
        <v>62</v>
      </c>
      <c r="D38" s="13">
        <v>9798.7999999999993</v>
      </c>
      <c r="E38" s="13">
        <v>9000</v>
      </c>
      <c r="F38" s="13">
        <v>11000</v>
      </c>
      <c r="G38" s="13">
        <v>12059.46</v>
      </c>
      <c r="H38" s="23">
        <f t="shared" si="10"/>
        <v>123.07</v>
      </c>
      <c r="I38" s="23">
        <f t="shared" si="9"/>
        <v>109.63</v>
      </c>
    </row>
    <row r="39" spans="1:9" x14ac:dyDescent="0.25">
      <c r="A39" s="11" t="s">
        <v>149</v>
      </c>
      <c r="B39" s="11" t="s">
        <v>63</v>
      </c>
      <c r="C39" s="12" t="s">
        <v>64</v>
      </c>
      <c r="D39" s="13">
        <v>1819.9</v>
      </c>
      <c r="E39" s="13">
        <v>2500</v>
      </c>
      <c r="F39" s="13">
        <v>2000</v>
      </c>
      <c r="G39" s="13">
        <v>1843.9</v>
      </c>
      <c r="H39" s="23">
        <f t="shared" si="10"/>
        <v>101.32</v>
      </c>
      <c r="I39" s="23">
        <f t="shared" si="9"/>
        <v>92.2</v>
      </c>
    </row>
    <row r="40" spans="1:9" x14ac:dyDescent="0.25">
      <c r="A40" s="11" t="s">
        <v>150</v>
      </c>
      <c r="B40" s="11" t="s">
        <v>65</v>
      </c>
      <c r="C40" s="12" t="s">
        <v>67</v>
      </c>
      <c r="D40" s="13">
        <v>350782.64</v>
      </c>
      <c r="E40" s="13">
        <v>46000</v>
      </c>
      <c r="F40" s="13">
        <v>47000</v>
      </c>
      <c r="G40" s="13">
        <v>48719.16</v>
      </c>
      <c r="H40" s="23">
        <f t="shared" si="10"/>
        <v>13.89</v>
      </c>
      <c r="I40" s="23">
        <f t="shared" si="9"/>
        <v>103.66</v>
      </c>
    </row>
    <row r="41" spans="1:9" x14ac:dyDescent="0.25">
      <c r="A41" s="11" t="s">
        <v>151</v>
      </c>
      <c r="B41" s="11" t="s">
        <v>68</v>
      </c>
      <c r="C41" s="12" t="s">
        <v>69</v>
      </c>
      <c r="D41" s="13">
        <v>3000</v>
      </c>
      <c r="E41" s="13">
        <v>3000</v>
      </c>
      <c r="F41" s="13">
        <v>3750</v>
      </c>
      <c r="G41" s="13">
        <v>3750</v>
      </c>
      <c r="H41" s="23">
        <f>ROUND(G41/D41*100,2)</f>
        <v>125</v>
      </c>
      <c r="I41" s="23">
        <f>ROUND(G41/F41*100,2)</f>
        <v>100</v>
      </c>
    </row>
    <row r="42" spans="1:9" x14ac:dyDescent="0.25">
      <c r="A42" s="11" t="s">
        <v>152</v>
      </c>
      <c r="B42" s="11" t="s">
        <v>70</v>
      </c>
      <c r="C42" s="12" t="s">
        <v>71</v>
      </c>
      <c r="D42" s="13">
        <v>22799.46</v>
      </c>
      <c r="E42" s="17">
        <v>22000</v>
      </c>
      <c r="F42" s="13">
        <v>26000</v>
      </c>
      <c r="G42" s="13">
        <v>28600</v>
      </c>
      <c r="H42" s="23">
        <f t="shared" si="10"/>
        <v>125.44</v>
      </c>
      <c r="I42" s="23">
        <f t="shared" si="9"/>
        <v>110</v>
      </c>
    </row>
    <row r="43" spans="1:9" x14ac:dyDescent="0.25">
      <c r="A43" s="11" t="s">
        <v>153</v>
      </c>
      <c r="B43" s="11" t="s">
        <v>72</v>
      </c>
      <c r="C43" s="12" t="s">
        <v>73</v>
      </c>
      <c r="D43" s="13">
        <v>7423.8</v>
      </c>
      <c r="E43" s="13">
        <v>9000</v>
      </c>
      <c r="F43" s="13">
        <v>9000</v>
      </c>
      <c r="G43" s="13">
        <v>9254.7000000000007</v>
      </c>
      <c r="H43" s="23">
        <f t="shared" si="10"/>
        <v>124.66</v>
      </c>
      <c r="I43" s="23">
        <f t="shared" si="9"/>
        <v>102.83</v>
      </c>
    </row>
    <row r="44" spans="1:9" x14ac:dyDescent="0.25">
      <c r="A44" s="11" t="s">
        <v>154</v>
      </c>
      <c r="B44" s="11" t="s">
        <v>74</v>
      </c>
      <c r="C44" s="12" t="s">
        <v>75</v>
      </c>
      <c r="D44" s="13"/>
      <c r="E44" s="13"/>
      <c r="F44" s="13"/>
      <c r="G44" s="13"/>
      <c r="H44" s="23">
        <v>0</v>
      </c>
      <c r="I44" s="23">
        <v>0</v>
      </c>
    </row>
    <row r="45" spans="1:9" x14ac:dyDescent="0.25">
      <c r="A45" s="11" t="s">
        <v>155</v>
      </c>
      <c r="B45" s="11" t="s">
        <v>76</v>
      </c>
      <c r="C45" s="12" t="s">
        <v>77</v>
      </c>
      <c r="D45" s="13"/>
      <c r="E45" s="13"/>
      <c r="F45" s="13"/>
      <c r="G45" s="13"/>
      <c r="H45" s="23">
        <v>0</v>
      </c>
      <c r="I45" s="23">
        <v>0</v>
      </c>
    </row>
    <row r="46" spans="1:9" x14ac:dyDescent="0.25">
      <c r="A46" s="11" t="s">
        <v>156</v>
      </c>
      <c r="B46" s="11" t="s">
        <v>80</v>
      </c>
      <c r="C46" s="12" t="s">
        <v>81</v>
      </c>
      <c r="D46" s="13">
        <v>2721.5</v>
      </c>
      <c r="E46" s="13">
        <v>4000</v>
      </c>
      <c r="F46" s="13">
        <v>4000</v>
      </c>
      <c r="G46" s="13">
        <v>4024</v>
      </c>
      <c r="H46" s="23">
        <f t="shared" si="10"/>
        <v>147.86000000000001</v>
      </c>
      <c r="I46" s="23">
        <f t="shared" si="9"/>
        <v>100.6</v>
      </c>
    </row>
    <row r="47" spans="1:9" x14ac:dyDescent="0.25">
      <c r="A47" s="11" t="s">
        <v>157</v>
      </c>
      <c r="B47" s="11" t="s">
        <v>82</v>
      </c>
      <c r="C47" s="12" t="s">
        <v>83</v>
      </c>
      <c r="D47" s="13"/>
      <c r="E47" s="13"/>
      <c r="F47" s="13"/>
      <c r="G47" s="13"/>
      <c r="H47" s="23">
        <v>0</v>
      </c>
      <c r="I47" s="23">
        <v>0</v>
      </c>
    </row>
    <row r="48" spans="1:9" x14ac:dyDescent="0.25">
      <c r="A48" s="11" t="s">
        <v>158</v>
      </c>
      <c r="B48" s="11" t="s">
        <v>84</v>
      </c>
      <c r="C48" s="12" t="s">
        <v>85</v>
      </c>
      <c r="D48" s="13"/>
      <c r="E48" s="13">
        <v>13000</v>
      </c>
      <c r="F48" s="13">
        <v>0</v>
      </c>
      <c r="G48" s="13">
        <v>0</v>
      </c>
      <c r="H48" s="23">
        <v>0</v>
      </c>
      <c r="I48" s="23">
        <v>0</v>
      </c>
    </row>
    <row r="49" spans="1:9" x14ac:dyDescent="0.25">
      <c r="A49" s="11" t="s">
        <v>159</v>
      </c>
      <c r="B49" s="11" t="s">
        <v>86</v>
      </c>
      <c r="C49" s="12" t="s">
        <v>87</v>
      </c>
      <c r="D49" s="13">
        <v>9489.4500000000007</v>
      </c>
      <c r="E49" s="13">
        <v>7000</v>
      </c>
      <c r="F49" s="13">
        <v>9650</v>
      </c>
      <c r="G49" s="13">
        <v>10580.58</v>
      </c>
      <c r="H49" s="23">
        <f t="shared" si="10"/>
        <v>111.5</v>
      </c>
      <c r="I49" s="23">
        <f t="shared" si="9"/>
        <v>109.64</v>
      </c>
    </row>
    <row r="50" spans="1:9" x14ac:dyDescent="0.25">
      <c r="A50" s="11" t="s">
        <v>160</v>
      </c>
      <c r="B50" s="11" t="s">
        <v>88</v>
      </c>
      <c r="C50" s="12" t="s">
        <v>89</v>
      </c>
      <c r="D50" s="13"/>
      <c r="E50" s="13"/>
      <c r="F50" s="13"/>
      <c r="G50" s="13"/>
      <c r="H50" s="23">
        <v>0</v>
      </c>
      <c r="I50" s="23">
        <v>0</v>
      </c>
    </row>
    <row r="51" spans="1:9" x14ac:dyDescent="0.25">
      <c r="A51" s="11" t="s">
        <v>161</v>
      </c>
      <c r="B51" s="11" t="s">
        <v>90</v>
      </c>
      <c r="C51" s="12" t="s">
        <v>91</v>
      </c>
      <c r="D51" s="13">
        <v>5934.66</v>
      </c>
      <c r="E51" s="13">
        <v>4000</v>
      </c>
      <c r="F51" s="13">
        <v>6000</v>
      </c>
      <c r="G51" s="13">
        <v>5927.13</v>
      </c>
      <c r="H51" s="23">
        <f>ROUND(G51/D51*100,2)</f>
        <v>99.87</v>
      </c>
      <c r="I51" s="23">
        <f t="shared" si="9"/>
        <v>98.79</v>
      </c>
    </row>
    <row r="52" spans="1:9" x14ac:dyDescent="0.25">
      <c r="A52" s="11" t="s">
        <v>162</v>
      </c>
      <c r="B52" s="11" t="s">
        <v>92</v>
      </c>
      <c r="C52" s="12" t="s">
        <v>93</v>
      </c>
      <c r="D52" s="13"/>
      <c r="E52" s="13">
        <v>10000</v>
      </c>
      <c r="F52" s="13">
        <v>10000</v>
      </c>
      <c r="G52" s="13">
        <v>5034.3500000000004</v>
      </c>
      <c r="H52" s="23">
        <v>0</v>
      </c>
      <c r="I52" s="23">
        <f t="shared" si="9"/>
        <v>50.34</v>
      </c>
    </row>
    <row r="53" spans="1:9" x14ac:dyDescent="0.25">
      <c r="A53" s="11" t="s">
        <v>163</v>
      </c>
      <c r="B53" s="11" t="s">
        <v>94</v>
      </c>
      <c r="C53" s="12" t="s">
        <v>95</v>
      </c>
      <c r="D53" s="13">
        <v>14573.56</v>
      </c>
      <c r="E53" s="13">
        <v>7000</v>
      </c>
      <c r="F53" s="13">
        <v>9000</v>
      </c>
      <c r="G53" s="13">
        <v>9327.48</v>
      </c>
      <c r="H53" s="23">
        <f t="shared" si="10"/>
        <v>64</v>
      </c>
      <c r="I53" s="23">
        <f>ROUND(G53/F53*100,2)</f>
        <v>103.64</v>
      </c>
    </row>
    <row r="54" spans="1:9" x14ac:dyDescent="0.25">
      <c r="A54" s="11" t="s">
        <v>164</v>
      </c>
      <c r="B54" s="11" t="s">
        <v>96</v>
      </c>
      <c r="C54" s="12" t="s">
        <v>97</v>
      </c>
      <c r="D54" s="13">
        <v>5500</v>
      </c>
      <c r="E54" s="13"/>
      <c r="F54" s="13">
        <v>5000</v>
      </c>
      <c r="G54" s="13">
        <v>5003.51</v>
      </c>
      <c r="H54" s="23">
        <v>0</v>
      </c>
      <c r="I54" s="23">
        <f>ROUND(G54/F54*100,2)</f>
        <v>100.07</v>
      </c>
    </row>
    <row r="55" spans="1:9" x14ac:dyDescent="0.25">
      <c r="A55" s="11" t="s">
        <v>165</v>
      </c>
      <c r="B55" s="11" t="s">
        <v>98</v>
      </c>
      <c r="C55" s="12" t="s">
        <v>99</v>
      </c>
      <c r="D55" s="13"/>
      <c r="E55" s="13"/>
      <c r="F55" s="13"/>
      <c r="G55" s="13"/>
      <c r="H55" s="23">
        <v>0</v>
      </c>
      <c r="I55" s="23">
        <v>0</v>
      </c>
    </row>
    <row r="56" spans="1:9" x14ac:dyDescent="0.25">
      <c r="A56" s="11" t="s">
        <v>166</v>
      </c>
      <c r="B56" s="11" t="s">
        <v>100</v>
      </c>
      <c r="C56" s="12" t="s">
        <v>101</v>
      </c>
      <c r="D56" s="13"/>
      <c r="E56" s="13"/>
      <c r="F56" s="13"/>
      <c r="G56" s="13"/>
      <c r="H56" s="23">
        <v>0</v>
      </c>
      <c r="I56" s="23">
        <v>0</v>
      </c>
    </row>
    <row r="57" spans="1:9" x14ac:dyDescent="0.25">
      <c r="A57" s="11" t="s">
        <v>167</v>
      </c>
      <c r="B57" s="11">
        <v>37229</v>
      </c>
      <c r="C57" s="12" t="s">
        <v>108</v>
      </c>
      <c r="D57" s="13">
        <v>2290</v>
      </c>
      <c r="E57" s="13">
        <v>2180</v>
      </c>
      <c r="F57" s="13">
        <v>2180</v>
      </c>
      <c r="G57" s="13">
        <v>2195.09</v>
      </c>
      <c r="H57" s="23">
        <f t="shared" si="10"/>
        <v>95.86</v>
      </c>
      <c r="I57" s="23">
        <f t="shared" si="9"/>
        <v>100.69</v>
      </c>
    </row>
    <row r="58" spans="1:9" x14ac:dyDescent="0.25">
      <c r="A58" s="14"/>
      <c r="B58" s="14"/>
      <c r="C58" s="15" t="s">
        <v>106</v>
      </c>
      <c r="D58" s="16">
        <f>SUM(D25:D57)</f>
        <v>474831.72000000003</v>
      </c>
      <c r="E58" s="16">
        <f t="shared" ref="E58:F58" si="11">SUM(E25:E57)</f>
        <v>196480</v>
      </c>
      <c r="F58" s="16">
        <f t="shared" si="11"/>
        <v>186480</v>
      </c>
      <c r="G58" s="16">
        <f t="shared" ref="G58" si="12">SUM(G25:G57)</f>
        <v>186480.00000000003</v>
      </c>
      <c r="H58" s="24"/>
      <c r="I58" s="24"/>
    </row>
    <row r="59" spans="1:9" ht="22.5" x14ac:dyDescent="0.25">
      <c r="A59" s="3" t="s">
        <v>102</v>
      </c>
      <c r="B59" s="3" t="s">
        <v>103</v>
      </c>
      <c r="C59" s="3" t="s">
        <v>168</v>
      </c>
      <c r="D59" s="4">
        <v>0</v>
      </c>
      <c r="E59" s="4">
        <v>0</v>
      </c>
      <c r="F59" s="4">
        <v>0</v>
      </c>
      <c r="G59" s="4">
        <v>0</v>
      </c>
      <c r="H59" s="19">
        <v>0</v>
      </c>
      <c r="I59" s="19">
        <v>0</v>
      </c>
    </row>
    <row r="60" spans="1:9" x14ac:dyDescent="0.25">
      <c r="A60" s="5" t="s">
        <v>115</v>
      </c>
      <c r="B60" s="5" t="s">
        <v>16</v>
      </c>
      <c r="C60" s="5" t="s">
        <v>17</v>
      </c>
      <c r="D60" s="6">
        <v>0</v>
      </c>
      <c r="E60" s="6">
        <v>0</v>
      </c>
      <c r="F60" s="6">
        <v>0</v>
      </c>
      <c r="G60" s="6">
        <v>0</v>
      </c>
      <c r="H60" s="20">
        <v>0</v>
      </c>
      <c r="I60" s="20">
        <v>0</v>
      </c>
    </row>
    <row r="61" spans="1:9" x14ac:dyDescent="0.25">
      <c r="A61" s="7" t="s">
        <v>18</v>
      </c>
      <c r="B61" s="7" t="s">
        <v>19</v>
      </c>
      <c r="C61" s="7" t="s">
        <v>20</v>
      </c>
      <c r="D61" s="8">
        <v>0</v>
      </c>
      <c r="E61" s="8">
        <v>0</v>
      </c>
      <c r="F61" s="8">
        <v>0</v>
      </c>
      <c r="G61" s="8">
        <v>0</v>
      </c>
      <c r="H61" s="21">
        <v>0</v>
      </c>
      <c r="I61" s="21">
        <v>0</v>
      </c>
    </row>
    <row r="62" spans="1:9" x14ac:dyDescent="0.25">
      <c r="A62" s="9" t="s">
        <v>21</v>
      </c>
      <c r="B62" s="9">
        <v>23</v>
      </c>
      <c r="C62" s="9" t="s">
        <v>122</v>
      </c>
      <c r="D62" s="10">
        <f>SUM(D63:D64)</f>
        <v>31332.5</v>
      </c>
      <c r="E62" s="10">
        <f>SUM(E63:E64)</f>
        <v>111709.57</v>
      </c>
      <c r="F62" s="10">
        <f>SUM(F63:F64)</f>
        <v>0</v>
      </c>
      <c r="G62" s="10">
        <f>SUM(G63:G64)</f>
        <v>93050.73</v>
      </c>
      <c r="H62" s="22" t="e">
        <f>#REF!</f>
        <v>#REF!</v>
      </c>
      <c r="I62" s="22" t="e">
        <f>#REF!</f>
        <v>#REF!</v>
      </c>
    </row>
    <row r="63" spans="1:9" x14ac:dyDescent="0.25">
      <c r="A63" s="11" t="s">
        <v>169</v>
      </c>
      <c r="B63" s="11" t="s">
        <v>65</v>
      </c>
      <c r="C63" s="12" t="s">
        <v>105</v>
      </c>
      <c r="D63" s="13">
        <v>31332.5</v>
      </c>
      <c r="E63" s="13">
        <v>69034.570000000007</v>
      </c>
      <c r="F63" s="13">
        <v>0</v>
      </c>
      <c r="G63" s="13">
        <v>93050.73</v>
      </c>
      <c r="H63" s="23">
        <v>0</v>
      </c>
      <c r="I63" s="23">
        <v>0</v>
      </c>
    </row>
    <row r="64" spans="1:9" x14ac:dyDescent="0.25">
      <c r="A64" s="11" t="s">
        <v>170</v>
      </c>
      <c r="B64" s="11" t="s">
        <v>65</v>
      </c>
      <c r="C64" s="12" t="s">
        <v>104</v>
      </c>
      <c r="D64" s="13">
        <v>0</v>
      </c>
      <c r="E64" s="13">
        <v>42675</v>
      </c>
      <c r="F64" s="13">
        <v>0</v>
      </c>
      <c r="G64" s="13">
        <v>0</v>
      </c>
      <c r="H64" s="23">
        <v>0</v>
      </c>
      <c r="I64" s="23">
        <v>0</v>
      </c>
    </row>
    <row r="66" spans="1:9" x14ac:dyDescent="0.25">
      <c r="A66" t="s">
        <v>171</v>
      </c>
      <c r="D66" s="51" t="s">
        <v>120</v>
      </c>
      <c r="E66" s="51"/>
      <c r="H66" s="51" t="s">
        <v>121</v>
      </c>
      <c r="I66" s="51"/>
    </row>
    <row r="68" spans="1:9" x14ac:dyDescent="0.25">
      <c r="D68" s="49"/>
      <c r="E68" s="49"/>
      <c r="H68" s="49"/>
      <c r="I68" s="49"/>
    </row>
    <row r="69" spans="1:9" x14ac:dyDescent="0.25">
      <c r="D69" s="52" t="s">
        <v>172</v>
      </c>
      <c r="E69" s="52"/>
      <c r="H69" s="52" t="s">
        <v>173</v>
      </c>
      <c r="I69" s="52"/>
    </row>
  </sheetData>
  <mergeCells count="5">
    <mergeCell ref="A2:I2"/>
    <mergeCell ref="D66:E66"/>
    <mergeCell ref="D69:E69"/>
    <mergeCell ref="H66:I66"/>
    <mergeCell ref="H69:I69"/>
  </mergeCells>
  <pageMargins left="0.19685039370078741" right="0.19685039370078741" top="0.19685039370078741" bottom="0.19685039370078741" header="0.39370078740157483" footer="0.39370078740157483"/>
  <pageSetup paperSize="9" orientation="landscape" horizontalDpi="300" verticalDpi="300" r:id="rId1"/>
  <headerFooter alignWithMargins="0"/>
  <ignoredErrors>
    <ignoredError sqref="B56 B6:B11 B58 B24:B55 B21:B22 B13:B19 B60:B61 B63:B64" numberStoredAsText="1"/>
    <ignoredError sqref="F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IZVRŠENJE PLANA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Računovodstvo PC</cp:lastModifiedBy>
  <cp:lastPrinted>2022-03-16T10:42:49Z</cp:lastPrinted>
  <dcterms:created xsi:type="dcterms:W3CDTF">2022-03-11T10:40:29Z</dcterms:created>
  <dcterms:modified xsi:type="dcterms:W3CDTF">2022-03-29T13:16:06Z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